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 2017\"/>
    </mc:Choice>
  </mc:AlternateContent>
  <bookViews>
    <workbookView xWindow="0" yWindow="0" windowWidth="24000" windowHeight="9435" firstSheet="14" activeTab="14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NOVIEMBRE" sheetId="29" state="hidden" r:id="rId9"/>
    <sheet name="ENERO-17" sheetId="30" state="hidden" r:id="rId10"/>
    <sheet name="FEBRERO-17" sheetId="31" state="hidden" r:id="rId11"/>
    <sheet name="MARZO-17" sheetId="32" state="hidden" r:id="rId12"/>
    <sheet name="ABRIL -17" sheetId="33" state="hidden" r:id="rId13"/>
    <sheet name="MAYO-17" sheetId="34" state="hidden" r:id="rId14"/>
    <sheet name="JULIO-17" sheetId="36" r:id="rId15"/>
    <sheet name="JUNIO-17" sheetId="35" state="hidden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36" l="1"/>
  <c r="F15" i="36" s="1"/>
  <c r="F16" i="36" s="1"/>
  <c r="F17" i="36" s="1"/>
  <c r="E20" i="36" l="1"/>
  <c r="F8" i="36" l="1"/>
  <c r="F9" i="36" s="1"/>
  <c r="F10" i="36" s="1"/>
  <c r="F11" i="36" s="1"/>
  <c r="F12" i="36" s="1"/>
  <c r="F13" i="36" s="1"/>
  <c r="F18" i="36" s="1"/>
  <c r="E25" i="35" l="1"/>
  <c r="F11" i="35"/>
  <c r="F12" i="35"/>
  <c r="F13" i="35" s="1"/>
  <c r="F14" i="35" s="1"/>
  <c r="F15" i="35" s="1"/>
  <c r="F16" i="35" s="1"/>
  <c r="F17" i="35" s="1"/>
  <c r="F18" i="35" s="1"/>
  <c r="F19" i="35" s="1"/>
  <c r="F20" i="35" s="1"/>
  <c r="F21" i="35" s="1"/>
  <c r="F10" i="35"/>
  <c r="F9" i="34"/>
  <c r="F9" i="35"/>
  <c r="F8" i="35"/>
  <c r="F22" i="35" l="1"/>
  <c r="F10" i="34"/>
  <c r="F11" i="34" s="1"/>
  <c r="F12" i="34" s="1"/>
  <c r="F13" i="34" s="1"/>
  <c r="F14" i="34" s="1"/>
  <c r="E17" i="34"/>
  <c r="F8" i="34"/>
  <c r="E16" i="33" l="1"/>
  <c r="F10" i="33"/>
  <c r="F11" i="33" s="1"/>
  <c r="F12" i="33" s="1"/>
  <c r="F13" i="33" s="1"/>
  <c r="F11" i="32" l="1"/>
  <c r="F12" i="32" s="1"/>
  <c r="F13" i="32" s="1"/>
  <c r="F14" i="32" s="1"/>
  <c r="F15" i="32" s="1"/>
  <c r="F16" i="32" s="1"/>
  <c r="F17" i="32" s="1"/>
  <c r="F18" i="32" s="1"/>
  <c r="F19" i="32" s="1"/>
  <c r="F20" i="32" s="1"/>
  <c r="F10" i="32"/>
  <c r="F21" i="32" l="1"/>
  <c r="F22" i="32" s="1"/>
  <c r="E23" i="32"/>
  <c r="E18" i="31" l="1"/>
  <c r="F10" i="31"/>
  <c r="F11" i="31" s="1"/>
  <c r="F12" i="31" s="1"/>
  <c r="F13" i="31" s="1"/>
  <c r="F14" i="31" s="1"/>
  <c r="F15" i="31" s="1"/>
  <c r="F16" i="31" s="1"/>
  <c r="F17" i="31" s="1"/>
  <c r="E21" i="30" l="1"/>
  <c r="F9" i="30" l="1"/>
  <c r="F10" i="30" s="1"/>
  <c r="F11" i="30" s="1"/>
  <c r="F12" i="30" s="1"/>
  <c r="F13" i="30" s="1"/>
  <c r="F14" i="30" s="1"/>
  <c r="F15" i="30" s="1"/>
  <c r="F16" i="30" s="1"/>
  <c r="F17" i="30" s="1"/>
  <c r="F18" i="30" s="1"/>
  <c r="F19" i="30" s="1"/>
  <c r="F20" i="30" s="1"/>
  <c r="E20" i="29" l="1"/>
  <c r="F10" i="29"/>
  <c r="F11" i="29" s="1"/>
  <c r="F12" i="29" s="1"/>
  <c r="F13" i="29" s="1"/>
  <c r="F14" i="29" s="1"/>
  <c r="F15" i="29" s="1"/>
  <c r="F16" i="29" s="1"/>
  <c r="F17" i="29" l="1"/>
  <c r="F18" i="29" s="1"/>
  <c r="F19" i="29" s="1"/>
  <c r="F10" i="28"/>
  <c r="F11" i="28" s="1"/>
  <c r="F12" i="28" s="1"/>
  <c r="F13" i="28" s="1"/>
  <c r="F14" i="28" s="1"/>
  <c r="F15" i="28" s="1"/>
  <c r="F16" i="28" s="1"/>
  <c r="F17" i="28" s="1"/>
  <c r="F18" i="28" s="1"/>
  <c r="F19" i="28" s="1"/>
  <c r="F20" i="28" s="1"/>
  <c r="F21" i="28" s="1"/>
  <c r="F22" i="28" s="1"/>
  <c r="F23" i="28" s="1"/>
  <c r="F24" i="28" s="1"/>
  <c r="E25" i="28"/>
  <c r="E18" i="27" l="1"/>
  <c r="F9" i="27"/>
  <c r="F10" i="27" s="1"/>
  <c r="F11" i="27" s="1"/>
  <c r="F12" i="27" s="1"/>
  <c r="F13" i="27" s="1"/>
  <c r="F14" i="27" s="1"/>
  <c r="F15" i="27" s="1"/>
  <c r="F16" i="27" s="1"/>
  <c r="F17" i="27" s="1"/>
  <c r="E18" i="26" l="1"/>
  <c r="F9" i="26"/>
  <c r="F10" i="26" s="1"/>
  <c r="F11" i="26" s="1"/>
  <c r="F12" i="26" s="1"/>
  <c r="F13" i="26" s="1"/>
  <c r="F14" i="26" l="1"/>
  <c r="F15" i="26" s="1"/>
  <c r="F16" i="26" s="1"/>
  <c r="F17" i="26" s="1"/>
  <c r="E27" i="25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<sst xmlns="http://schemas.openxmlformats.org/spreadsheetml/2006/main" count="526" uniqueCount="308">
  <si>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</si>
  <si>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</si>
  <si>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</si>
  <si>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</si>
  <si>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</si>
  <si>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</si>
  <si>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</si>
  <si>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</si>
  <si>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</si>
  <si>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</si>
  <si>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</si>
  <si>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</si>
  <si>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</si>
  <si>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</si>
  <si>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</si>
  <si>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</si>
  <si>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</si>
  <si>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</si>
  <si>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</si>
  <si>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</si>
  <si>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</si>
  <si>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</si>
  <si>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</si>
  <si>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</si>
  <si>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</si>
  <si>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</si>
  <si>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</si>
  <si>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</si>
  <si>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</si>
  <si>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</si>
  <si>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</si>
  <si>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</si>
  <si>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</si>
  <si>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</si>
  <si>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</si>
  <si>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</si>
  <si>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</si>
  <si>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</si>
  <si>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</si>
  <si>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</si>
  <si>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</si>
  <si>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</si>
  <si>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</si>
  <si>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</si>
  <si>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</si>
  <si>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</si>
  <si>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</si>
  <si>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</si>
  <si>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</si>
  <si>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</si>
  <si>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</si>
  <si>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</si>
  <si>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</si>
  <si>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</si>
  <si>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</si>
  <si>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</si>
  <si>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</si>
  <si>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</si>
  <si>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</si>
  <si>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</si>
  <si>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</si>
  <si>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</si>
  <si>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</si>
  <si>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</si>
  <si>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</si>
  <si>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</si>
  <si>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</si>
  <si>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</si>
  <si>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</si>
  <si>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</si>
  <si>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</si>
  <si>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</si>
  <si>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</si>
  <si>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</si>
  <si>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</si>
  <si>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</si>
  <si>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</si>
  <si>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</si>
  <si>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</si>
  <si>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</si>
  <si>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</si>
  <si>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</si>
  <si>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</si>
  <si>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</si>
  <si>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</si>
  <si>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</si>
  <si>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</si>
  <si>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</si>
  <si>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</si>
  <si>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</si>
  <si>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</si>
  <si>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</si>
  <si>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</si>
  <si>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</si>
  <si>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</si>
  <si>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</si>
  <si>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</si>
  <si>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</si>
  <si>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</si>
  <si>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</si>
  <si>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</si>
  <si>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</si>
  <si>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</si>
  <si>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</si>
  <si>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</si>
  <si>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</si>
  <si>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</si>
  <si>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</si>
  <si>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</si>
  <si>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</si>
  <si>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</si>
  <si>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</si>
  <si>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</si>
  <si>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</si>
  <si>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</si>
  <si>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</si>
  <si>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</si>
  <si>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</si>
  <si>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</si>
  <si>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</si>
  <si>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</si>
  <si>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</si>
  <si>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</si>
  <si>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</si>
  <si>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</si>
  <si>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</si>
  <si>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</si>
  <si>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</si>
  <si>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</si>
  <si>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</si>
  <si>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</si>
  <si>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</si>
  <si>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</si>
  <si>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</si>
  <si>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</si>
  <si>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</si>
  <si>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</si>
  <si>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</si>
  <si>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</si>
  <si>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</si>
  <si>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</si>
  <si>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</si>
  <si>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</si>
  <si>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</si>
  <si>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</si>
  <si>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</si>
  <si>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</si>
  <si>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</si>
  <si>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</si>
  <si>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</si>
  <si>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</si>
  <si>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</si>
  <si>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</si>
  <si>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</si>
  <si>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</si>
  <si>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</si>
  <si>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</si>
  <si>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</si>
  <si>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</si>
  <si>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</si>
  <si>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</si>
  <si>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</si>
  <si>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</si>
  <si>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</si>
  <si>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</si>
  <si>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</si>
  <si>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</si>
  <si>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</si>
  <si>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</si>
  <si>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</si>
  <si>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</si>
  <si>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</si>
  <si>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</si>
  <si>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</si>
  <si>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</si>
  <si>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</si>
  <si>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</si>
  <si>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</si>
  <si>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</si>
  <si>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</si>
  <si>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</si>
  <si>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</si>
  <si>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</si>
  <si>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</si>
  <si>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</si>
  <si>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</si>
  <si>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</si>
  <si>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</si>
  <si>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</si>
  <si>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</si>
  <si>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</si>
  <si>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</si>
  <si>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</si>
  <si>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</si>
  <si>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</si>
  <si>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OCTUBRE</t>
  </si>
  <si>
    <t>000441</t>
  </si>
  <si>
    <t>000442</t>
  </si>
  <si>
    <t>000443</t>
  </si>
  <si>
    <t>000444</t>
  </si>
  <si>
    <t>000445</t>
  </si>
  <si>
    <t>000446</t>
  </si>
  <si>
    <t>000447</t>
  </si>
  <si>
    <t>000448</t>
  </si>
  <si>
    <t>000449</t>
  </si>
  <si>
    <t>Balance anterior al 31/10/2016</t>
  </si>
  <si>
    <t>Edecanes Tours</t>
  </si>
  <si>
    <t>Irving Batista ( Viaticos )</t>
  </si>
  <si>
    <t>Julio A. Alcantara ( Caja Chica)</t>
  </si>
  <si>
    <t>Impregrafico Contreras</t>
  </si>
  <si>
    <t>José D. Calderon 8</t>
  </si>
  <si>
    <t>Antonio Villafaña</t>
  </si>
  <si>
    <t>Balance anterior al 31/12/2016</t>
  </si>
  <si>
    <t>000461</t>
  </si>
  <si>
    <t>000462</t>
  </si>
  <si>
    <t>000463</t>
  </si>
  <si>
    <t>000464</t>
  </si>
  <si>
    <t>000465</t>
  </si>
  <si>
    <t>000466</t>
  </si>
  <si>
    <t>000467</t>
  </si>
  <si>
    <t>000468</t>
  </si>
  <si>
    <t>000469</t>
  </si>
  <si>
    <t>000470</t>
  </si>
  <si>
    <t>Julio A. Alcantara (Caja Chica)</t>
  </si>
  <si>
    <t>Moto Maritza</t>
  </si>
  <si>
    <t>Secundino Capellan ( Viaticos)</t>
  </si>
  <si>
    <t>Inocencio Caraballo</t>
  </si>
  <si>
    <t>Joel Arturo Peña</t>
  </si>
  <si>
    <t>Francisco A. de Leon</t>
  </si>
  <si>
    <t>Irving Batista (Viaticos)</t>
  </si>
  <si>
    <t>000471</t>
  </si>
  <si>
    <t>000472</t>
  </si>
  <si>
    <t>000473</t>
  </si>
  <si>
    <t>000474</t>
  </si>
  <si>
    <t>000475</t>
  </si>
  <si>
    <t>000476</t>
  </si>
  <si>
    <t>000477</t>
  </si>
  <si>
    <t>Jorge O. Rodriguez (Viaticos)</t>
  </si>
  <si>
    <t>Balance anterior al 31/01/2017</t>
  </si>
  <si>
    <t>MARZO</t>
  </si>
  <si>
    <t>OOO478</t>
  </si>
  <si>
    <t>OOO479</t>
  </si>
  <si>
    <t>OOO480</t>
  </si>
  <si>
    <t>OOO481</t>
  </si>
  <si>
    <t>OOO482</t>
  </si>
  <si>
    <t>OOO483</t>
  </si>
  <si>
    <t>OOO484</t>
  </si>
  <si>
    <t>OOO485</t>
  </si>
  <si>
    <t>OOO486</t>
  </si>
  <si>
    <t>OOO487</t>
  </si>
  <si>
    <t>OOO488</t>
  </si>
  <si>
    <t>OOO489</t>
  </si>
  <si>
    <t>Juan Fco. Cordero ( Viaticos )</t>
  </si>
  <si>
    <t>Julia E. Tavarez ( Viaticos )</t>
  </si>
  <si>
    <t>Babaji C. Peñalo</t>
  </si>
  <si>
    <t>Talleres Santa Cruz</t>
  </si>
  <si>
    <t>Secundino Capellan ( Viaticos )</t>
  </si>
  <si>
    <t>Walquidia M. Cano</t>
  </si>
  <si>
    <t>Balance anterior al 28/02/2017</t>
  </si>
  <si>
    <t>Balance anterior al 31/03/2017</t>
  </si>
  <si>
    <t>490</t>
  </si>
  <si>
    <t>Colector de I. Internos</t>
  </si>
  <si>
    <t>491</t>
  </si>
  <si>
    <t>492</t>
  </si>
  <si>
    <t>493</t>
  </si>
  <si>
    <t>494</t>
  </si>
  <si>
    <t>495</t>
  </si>
  <si>
    <t>Balance anterior al 30/04/2017</t>
  </si>
  <si>
    <t>496</t>
  </si>
  <si>
    <t>Editora Listin Diario</t>
  </si>
  <si>
    <t xml:space="preserve">                     BENEFICIARIO                             </t>
  </si>
  <si>
    <t xml:space="preserve">                      BENEFICIARIO                             </t>
  </si>
  <si>
    <t>Secundino Capellan ( viaticos )</t>
  </si>
  <si>
    <t>Aneudys Ciriaco ( viaticos 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</si>
  <si>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</si>
  <si>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</si>
  <si>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</si>
  <si>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</si>
  <si>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</si>
  <si>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</si>
  <si>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</si>
  <si>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</si>
  <si>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</si>
  <si>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</si>
  <si>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</si>
  <si>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</si>
  <si>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</si>
  <si>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Auto Tecnica Brazil</t>
  </si>
  <si>
    <t>Tommy Auto Techonogy</t>
  </si>
  <si>
    <t>Viamar, S.A</t>
  </si>
  <si>
    <t>Fabio Batista</t>
  </si>
  <si>
    <t>Aneudy Ciriaco (Viaticos )</t>
  </si>
  <si>
    <t>Arzobispado de Santo Domingo</t>
  </si>
  <si>
    <t>Anmepro</t>
  </si>
  <si>
    <t>Omar Bautista ( Viaticos )</t>
  </si>
  <si>
    <t>José Luis Then (Viaticos )</t>
  </si>
  <si>
    <t>Balance anterior al 31/05/2017</t>
  </si>
  <si>
    <t>)))</t>
  </si>
  <si>
    <t>Balance anterior al 31/07/2017</t>
  </si>
  <si>
    <t>509</t>
  </si>
  <si>
    <t>510</t>
  </si>
  <si>
    <t>511</t>
  </si>
  <si>
    <t>512</t>
  </si>
  <si>
    <t>513</t>
  </si>
  <si>
    <t>514</t>
  </si>
  <si>
    <t>515</t>
  </si>
  <si>
    <t>Secundino Capellan (Viaticos )</t>
  </si>
  <si>
    <t>Aneudy Ciriaco ( Viaticos)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</si>
</sst>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1"/>
      <name val="Batang"/>
      <family val="1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164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164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4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164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4" fontId="10" fillId="0" borderId="8" xfId="1" applyFont="1" applyBorder="1" applyAlignment="1">
      <alignment horizontal="right" vertical="center"/>
    </xf>
    <xf numFmtId="164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164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164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164" fontId="10" fillId="0" borderId="6" xfId="1" applyFont="1" applyBorder="1" applyAlignment="1">
      <alignment vertical="center" wrapText="1"/>
    </xf>
    <xf numFmtId="164" fontId="15" fillId="0" borderId="15" xfId="1" applyFont="1" applyBorder="1" applyAlignment="1">
      <alignment vertical="center" wrapText="1"/>
    </xf>
    <xf numFmtId="164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164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164" fontId="19" fillId="0" borderId="8" xfId="1" applyFont="1" applyBorder="1" applyAlignment="1">
      <alignment horizontal="right" vertical="center"/>
    </xf>
    <xf numFmtId="164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164" fontId="18" fillId="0" borderId="11" xfId="1" applyFont="1" applyBorder="1" applyAlignment="1">
      <alignment horizontal="right" vertical="center"/>
    </xf>
    <xf numFmtId="164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164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164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164" fontId="18" fillId="0" borderId="6" xfId="1" applyFont="1" applyBorder="1" applyAlignment="1">
      <alignment horizontal="right" vertical="center"/>
    </xf>
    <xf numFmtId="164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164" fontId="18" fillId="3" borderId="11" xfId="1" applyFont="1" applyFill="1" applyBorder="1" applyAlignment="1">
      <alignment horizontal="right" vertical="center"/>
    </xf>
    <xf numFmtId="164" fontId="23" fillId="3" borderId="15" xfId="1" applyFont="1" applyFill="1" applyBorder="1" applyAlignment="1">
      <alignment horizontal="right" vertical="center" wrapText="1"/>
    </xf>
    <xf numFmtId="164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  <xf numFmtId="14" fontId="18" fillId="2" borderId="11" xfId="0" applyNumberFormat="1" applyFont="1" applyFill="1" applyBorder="1"/>
    <xf numFmtId="14" fontId="19" fillId="0" borderId="18" xfId="0" applyNumberFormat="1" applyFont="1" applyBorder="1" applyAlignment="1">
      <alignment horizontal="left" vertical="center"/>
    </xf>
    <xf numFmtId="0" fontId="20" fillId="0" borderId="19" xfId="0" applyFont="1" applyBorder="1" applyAlignment="1">
      <alignment vertical="center"/>
    </xf>
    <xf numFmtId="164" fontId="19" fillId="0" borderId="20" xfId="1" applyFont="1" applyBorder="1" applyAlignment="1">
      <alignment horizontal="right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10" fillId="3" borderId="25" xfId="0" applyFont="1" applyFill="1" applyBorder="1" applyAlignment="1">
      <alignment vertical="center"/>
    </xf>
    <xf numFmtId="14" fontId="12" fillId="0" borderId="15" xfId="0" applyNumberFormat="1" applyFont="1" applyBorder="1" applyAlignment="1">
      <alignment horizontal="right" vertical="center"/>
    </xf>
    <xf numFmtId="49" fontId="11" fillId="2" borderId="27" xfId="0" applyNumberFormat="1" applyFont="1" applyFill="1" applyBorder="1" applyAlignment="1">
      <alignment horizontal="center"/>
    </xf>
    <xf numFmtId="0" fontId="18" fillId="0" borderId="15" xfId="0" applyFont="1" applyBorder="1" applyAlignment="1">
      <alignment vertical="center"/>
    </xf>
    <xf numFmtId="164" fontId="18" fillId="0" borderId="15" xfId="1" applyFont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/>
    </xf>
    <xf numFmtId="14" fontId="12" fillId="3" borderId="28" xfId="0" applyNumberFormat="1" applyFont="1" applyFill="1" applyBorder="1" applyAlignment="1">
      <alignment horizontal="right" vertical="center"/>
    </xf>
    <xf numFmtId="49" fontId="11" fillId="3" borderId="29" xfId="0" applyNumberFormat="1" applyFont="1" applyFill="1" applyBorder="1" applyAlignment="1">
      <alignment horizontal="center"/>
    </xf>
    <xf numFmtId="0" fontId="18" fillId="3" borderId="29" xfId="0" applyFont="1" applyFill="1" applyBorder="1" applyAlignment="1">
      <alignment vertical="center"/>
    </xf>
    <xf numFmtId="164" fontId="18" fillId="3" borderId="30" xfId="1" applyFont="1" applyFill="1" applyBorder="1" applyAlignment="1">
      <alignment horizontal="right" vertical="center"/>
    </xf>
    <xf numFmtId="164" fontId="23" fillId="3" borderId="29" xfId="1" applyFont="1" applyFill="1" applyBorder="1" applyAlignment="1">
      <alignment horizontal="right" vertical="center" wrapText="1"/>
    </xf>
    <xf numFmtId="164" fontId="19" fillId="3" borderId="31" xfId="1" applyFont="1" applyFill="1" applyBorder="1" applyAlignment="1">
      <alignment horizontal="right" vertical="center"/>
    </xf>
    <xf numFmtId="17" fontId="25" fillId="0" borderId="0" xfId="0" applyNumberFormat="1" applyFont="1" applyAlignment="1">
      <alignment horizontal="center" vertical="center"/>
    </xf>
    <xf numFmtId="14" fontId="11" fillId="2" borderId="17" xfId="0" applyNumberFormat="1" applyFont="1" applyFill="1" applyBorder="1"/>
    <xf numFmtId="0" fontId="20" fillId="0" borderId="14" xfId="0" applyFont="1" applyBorder="1" applyAlignment="1">
      <alignment vertical="center"/>
    </xf>
    <xf numFmtId="0" fontId="0" fillId="0" borderId="6" xfId="0" applyBorder="1"/>
    <xf numFmtId="0" fontId="18" fillId="0" borderId="32" xfId="0" applyFont="1" applyBorder="1" applyAlignment="1">
      <alignment vertical="center"/>
    </xf>
    <xf numFmtId="164" fontId="19" fillId="0" borderId="6" xfId="1" applyFont="1" applyBorder="1" applyAlignment="1">
      <alignment horizontal="right" vertical="center"/>
    </xf>
    <xf numFmtId="0" fontId="26" fillId="3" borderId="29" xfId="0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164" fontId="0" fillId="0" borderId="0" xfId="0" applyNumberFormat="1"/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111253</xdr:rowOff>
    </xdr:from>
    <xdr:to>
      <xdr:col>5</xdr:col>
      <xdr:colOff>447676</xdr:colOff>
      <xdr:row>2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62601" y="111253"/>
          <a:ext cx="1009650" cy="641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504825</xdr:colOff>
      <xdr:row>2</xdr:row>
      <xdr:rowOff>133350</xdr:rowOff>
    </xdr:to>
    <xdr:pic>
      <xdr:nvPicPr>
        <xdr:cNvPr id="7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076325" cy="62864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111252</xdr:rowOff>
    </xdr:from>
    <xdr:to>
      <xdr:col>5</xdr:col>
      <xdr:colOff>447676</xdr:colOff>
      <xdr:row>2</xdr:row>
      <xdr:rowOff>304799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1" y="111252"/>
          <a:ext cx="962025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504825</xdr:colOff>
      <xdr:row>2</xdr:row>
      <xdr:rowOff>161926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190624" cy="65722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666750</xdr:colOff>
      <xdr:row>0</xdr:row>
      <xdr:rowOff>35052</xdr:rowOff>
    </xdr:from>
    <xdr:to>
      <xdr:col>5</xdr:col>
      <xdr:colOff>933449</xdr:colOff>
      <xdr:row>2</xdr:row>
      <xdr:rowOff>228599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35052"/>
          <a:ext cx="1181099" cy="803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66675</xdr:rowOff>
    </xdr:from>
    <xdr:to>
      <xdr:col>2</xdr:col>
      <xdr:colOff>1805765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66675"/>
          <a:ext cx="1224740" cy="647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619125</xdr:colOff>
      <xdr:row>2</xdr:row>
      <xdr:rowOff>285750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400174" cy="7810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466725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085849" cy="666746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314325</xdr:colOff>
      <xdr:row>2</xdr:row>
      <xdr:rowOff>133350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971549" cy="62864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0</xdr:row>
      <xdr:rowOff>114304</xdr:rowOff>
    </xdr:from>
    <xdr:to>
      <xdr:col>1</xdr:col>
      <xdr:colOff>571500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114304"/>
          <a:ext cx="1295399" cy="647696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16003"/>
          <a:ext cx="962024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6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16003</xdr:rowOff>
    </xdr:from>
    <xdr:to>
      <xdr:col>5</xdr:col>
      <xdr:colOff>1142999</xdr:colOff>
      <xdr:row>2</xdr:row>
      <xdr:rowOff>76201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6003"/>
          <a:ext cx="1028699" cy="669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66676</xdr:rowOff>
    </xdr:from>
    <xdr:to>
      <xdr:col>2</xdr:col>
      <xdr:colOff>1581150</xdr:colOff>
      <xdr:row>1</xdr:row>
      <xdr:rowOff>405088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66676"/>
          <a:ext cx="1000125" cy="528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323852</xdr:colOff>
      <xdr:row>0</xdr:row>
      <xdr:rowOff>0</xdr:rowOff>
    </xdr:from>
    <xdr:to>
      <xdr:col>1</xdr:col>
      <xdr:colOff>552450</xdr:colOff>
      <xdr:row>2</xdr:row>
      <xdr:rowOff>200025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2" y="0"/>
          <a:ext cx="1085848" cy="809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>
      <c r="A1" s="2"/>
    </row>
    <row r="2" spans="1:10">
      <c r="A2" s="3"/>
    </row>
    <row r="3" spans="1:10">
      <c r="A3" s="3"/>
    </row>
    <row r="4" spans="1:10" ht="33">
      <c r="A4" s="3"/>
      <c r="C4" s="1" t="s">
        <v>7</v>
      </c>
      <c r="J4" t="s">
        <v>13</v>
      </c>
    </row>
    <row r="5" spans="1:10">
      <c r="A5" s="3"/>
    </row>
    <row r="6" spans="1:10">
      <c r="A6" s="3"/>
      <c r="C6" s="3" t="s">
        <v>8</v>
      </c>
    </row>
    <row r="7" spans="1:10">
      <c r="A7" s="3"/>
      <c r="C7" s="4" t="s">
        <v>29</v>
      </c>
    </row>
    <row r="8" spans="1:10" ht="15.75" thickBot="1">
      <c r="A8" s="4"/>
    </row>
    <row r="9" spans="1:10">
      <c r="A9" s="8"/>
      <c r="B9" s="9"/>
      <c r="C9" s="9"/>
      <c r="D9" s="99" t="s">
        <v>0</v>
      </c>
      <c r="E9" s="99" t="s">
        <v>1</v>
      </c>
      <c r="F9" s="101" t="s">
        <v>2</v>
      </c>
    </row>
    <row r="10" spans="1:10" ht="15.75" thickBot="1">
      <c r="A10" s="10" t="s">
        <v>3</v>
      </c>
      <c r="B10" s="11" t="s">
        <v>4</v>
      </c>
      <c r="C10" s="11" t="s">
        <v>5</v>
      </c>
      <c r="D10" s="100"/>
      <c r="E10" s="100"/>
      <c r="F10" s="102"/>
    </row>
    <row r="11" spans="1:10" ht="15.75" thickBot="1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>
      <c r="A1" s="2"/>
    </row>
    <row r="2" spans="1:6" ht="21.75" customHeight="1">
      <c r="A2" s="3"/>
      <c r="C2" s="29" t="s">
        <v>7</v>
      </c>
    </row>
    <row r="3" spans="1:6">
      <c r="A3" s="3"/>
      <c r="C3" s="3" t="s">
        <v>8</v>
      </c>
    </row>
    <row r="4" spans="1:6" ht="15.75" thickBot="1">
      <c r="A4" s="3"/>
      <c r="C4" s="4" t="s">
        <v>31</v>
      </c>
    </row>
    <row r="5" spans="1:6">
      <c r="A5" s="8"/>
      <c r="B5" s="9"/>
      <c r="C5" s="9"/>
      <c r="D5" s="99" t="s">
        <v>0</v>
      </c>
      <c r="E5" s="99" t="s">
        <v>1</v>
      </c>
      <c r="F5" s="101" t="s">
        <v>2</v>
      </c>
    </row>
    <row r="6" spans="1:6" ht="15.75" thickBot="1">
      <c r="A6" s="10" t="s">
        <v>3</v>
      </c>
      <c r="B6" s="11" t="s">
        <v>4</v>
      </c>
      <c r="C6" s="11" t="s">
        <v>5</v>
      </c>
      <c r="D6" s="100"/>
      <c r="E6" s="100"/>
      <c r="F6" s="102"/>
    </row>
    <row r="7" spans="1:6" ht="15.75" thickBot="1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78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80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>
      <c r="A2" s="2"/>
    </row>
    <row r="3" spans="1:11" ht="30">
      <c r="A3" s="3"/>
      <c r="C3" s="29" t="s">
        <v>7</v>
      </c>
    </row>
    <row r="4" spans="1:11">
      <c r="A4" s="3"/>
      <c r="C4" s="3" t="s">
        <v>8</v>
      </c>
    </row>
    <row r="5" spans="1:11" ht="15.75" thickBot="1">
      <c r="A5" s="3"/>
      <c r="C5" s="4" t="s">
        <v>141</v>
      </c>
    </row>
    <row r="6" spans="1:11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11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11" ht="15.75" thickBot="1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142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169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5.75" thickBot="1">
      <c r="A5" s="3"/>
      <c r="C5" s="4" t="s">
        <v>170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11" t="s">
        <v>4</v>
      </c>
      <c r="C7" s="11" t="s">
        <v>5</v>
      </c>
      <c r="D7" s="100"/>
      <c r="E7" s="100"/>
      <c r="F7" s="102"/>
    </row>
    <row r="8" spans="1:6" ht="15.75" thickBot="1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F19" sqref="F19"/>
    </sheetView>
  </sheetViews>
  <sheetFormatPr baseColWidth="10" defaultRowHeight="1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70" t="s">
        <v>195</v>
      </c>
    </row>
    <row r="6" spans="1:6">
      <c r="A6" s="8"/>
      <c r="B6" s="9"/>
      <c r="C6" s="9"/>
      <c r="D6" s="99" t="s">
        <v>0</v>
      </c>
      <c r="E6" s="99" t="s">
        <v>1</v>
      </c>
      <c r="F6" s="101" t="s">
        <v>2</v>
      </c>
    </row>
    <row r="7" spans="1:6" ht="15.75" thickBot="1">
      <c r="A7" s="10" t="s">
        <v>3</v>
      </c>
      <c r="B7" s="46" t="s">
        <v>4</v>
      </c>
      <c r="C7" s="46" t="s">
        <v>5</v>
      </c>
      <c r="D7" s="100"/>
      <c r="E7" s="100"/>
      <c r="F7" s="102"/>
    </row>
    <row r="8" spans="1:6" ht="15.75" thickBot="1">
      <c r="A8" s="48"/>
      <c r="B8" s="49"/>
      <c r="C8" s="50" t="s">
        <v>205</v>
      </c>
      <c r="D8" s="51">
        <v>212484.71</v>
      </c>
      <c r="E8" s="52"/>
      <c r="F8" s="51">
        <v>212484.71</v>
      </c>
    </row>
    <row r="9" spans="1:6" ht="17.25" thickBot="1">
      <c r="A9" s="23"/>
      <c r="B9" s="53"/>
      <c r="C9" s="54" t="s">
        <v>6</v>
      </c>
      <c r="D9" s="55">
        <v>0</v>
      </c>
      <c r="E9" s="56"/>
      <c r="F9" s="51">
        <v>0</v>
      </c>
    </row>
    <row r="10" spans="1:6" ht="17.25" thickBot="1">
      <c r="A10" s="47"/>
      <c r="B10" s="57" t="s">
        <v>196</v>
      </c>
      <c r="C10" s="54" t="s">
        <v>206</v>
      </c>
      <c r="D10" s="55"/>
      <c r="E10" s="27">
        <v>35825.93</v>
      </c>
      <c r="F10" s="58">
        <f>F8-E10</f>
        <v>176658.78</v>
      </c>
    </row>
    <row r="11" spans="1:6" ht="17.25" thickBot="1">
      <c r="A11" s="47"/>
      <c r="B11" s="57" t="s">
        <v>197</v>
      </c>
      <c r="C11" s="54" t="s">
        <v>94</v>
      </c>
      <c r="D11" s="55"/>
      <c r="E11" s="27">
        <v>4983.2299999999996</v>
      </c>
      <c r="F11" s="58">
        <f>F10-E11</f>
        <v>171675.55</v>
      </c>
    </row>
    <row r="12" spans="1:6" ht="17.25" thickBot="1">
      <c r="A12" s="47"/>
      <c r="B12" s="57" t="s">
        <v>198</v>
      </c>
      <c r="C12" s="54" t="s">
        <v>207</v>
      </c>
      <c r="D12" s="55"/>
      <c r="E12" s="27">
        <v>19600</v>
      </c>
      <c r="F12" s="58">
        <f t="shared" ref="F12:F19" si="0">F11-E12</f>
        <v>152075.54999999999</v>
      </c>
    </row>
    <row r="13" spans="1:6" ht="17.25" thickBot="1">
      <c r="A13" s="47"/>
      <c r="B13" s="57" t="s">
        <v>199</v>
      </c>
      <c r="C13" s="54" t="s">
        <v>50</v>
      </c>
      <c r="D13" s="55"/>
      <c r="E13" s="27">
        <v>17501.400000000001</v>
      </c>
      <c r="F13" s="58">
        <f t="shared" si="0"/>
        <v>134574.15</v>
      </c>
    </row>
    <row r="14" spans="1:6" ht="17.25" thickBot="1">
      <c r="A14" s="47"/>
      <c r="B14" s="57" t="s">
        <v>200</v>
      </c>
      <c r="C14" s="54" t="s">
        <v>50</v>
      </c>
      <c r="D14" s="55"/>
      <c r="E14" s="27">
        <v>9323</v>
      </c>
      <c r="F14" s="58">
        <f t="shared" si="0"/>
        <v>125251.15</v>
      </c>
    </row>
    <row r="15" spans="1:6" ht="17.25" thickBot="1">
      <c r="A15" s="47"/>
      <c r="B15" s="57" t="s">
        <v>201</v>
      </c>
      <c r="C15" s="54" t="s">
        <v>208</v>
      </c>
      <c r="D15" s="55"/>
      <c r="E15" s="27">
        <v>52651.83</v>
      </c>
      <c r="F15" s="58">
        <f t="shared" si="0"/>
        <v>72599.319999999992</v>
      </c>
    </row>
    <row r="16" spans="1:6" ht="17.25" thickBot="1">
      <c r="A16" s="47"/>
      <c r="B16" s="57" t="s">
        <v>202</v>
      </c>
      <c r="C16" s="54" t="s">
        <v>209</v>
      </c>
      <c r="D16" s="55"/>
      <c r="E16" s="27">
        <v>3051</v>
      </c>
      <c r="F16" s="58">
        <f t="shared" si="0"/>
        <v>69548.319999999992</v>
      </c>
    </row>
    <row r="17" spans="1:6" ht="17.25" thickBot="1">
      <c r="A17" s="47"/>
      <c r="B17" s="57" t="s">
        <v>203</v>
      </c>
      <c r="C17" s="54" t="s">
        <v>210</v>
      </c>
      <c r="D17" s="55"/>
      <c r="E17" s="27">
        <v>22900</v>
      </c>
      <c r="F17" s="58">
        <f t="shared" si="0"/>
        <v>46648.319999999992</v>
      </c>
    </row>
    <row r="18" spans="1:6" ht="17.25" thickBot="1">
      <c r="A18" s="47"/>
      <c r="B18" s="57" t="s">
        <v>204</v>
      </c>
      <c r="C18" s="59" t="s">
        <v>211</v>
      </c>
      <c r="D18" s="60"/>
      <c r="E18" s="34">
        <v>4410</v>
      </c>
      <c r="F18" s="58">
        <f t="shared" si="0"/>
        <v>42238.319999999992</v>
      </c>
    </row>
    <row r="19" spans="1:6" ht="17.25" thickBot="1">
      <c r="A19" s="32"/>
      <c r="B19" s="26"/>
      <c r="C19" s="61" t="s">
        <v>10</v>
      </c>
      <c r="D19" s="62"/>
      <c r="E19" s="34">
        <v>633.05999999999995</v>
      </c>
      <c r="F19" s="58">
        <f t="shared" si="0"/>
        <v>41605.259999999995</v>
      </c>
    </row>
    <row r="20" spans="1:6" ht="17.25" thickBot="1">
      <c r="A20" s="64"/>
      <c r="B20" s="65"/>
      <c r="C20" s="66" t="s">
        <v>30</v>
      </c>
      <c r="D20" s="67"/>
      <c r="E20" s="68">
        <f>E10+E11+E12+E13+E14+E15+E16+E17+E18</f>
        <v>170246.39</v>
      </c>
      <c r="F20" s="69"/>
    </row>
    <row r="21" spans="1:6" ht="16.5">
      <c r="A21" s="32"/>
      <c r="B21" s="26"/>
      <c r="C21" s="54"/>
      <c r="D21" s="55"/>
      <c r="E21" s="63"/>
      <c r="F21" s="51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22" sqref="A1:G22"/>
    </sheetView>
  </sheetViews>
  <sheetFormatPr baseColWidth="10" defaultRowHeight="15"/>
  <cols>
    <col min="1" max="1" width="12.28515625" customWidth="1"/>
    <col min="2" max="2" width="14.85546875" customWidth="1"/>
    <col min="3" max="3" width="33" customWidth="1"/>
    <col min="4" max="4" width="14.28515625" customWidth="1"/>
    <col min="5" max="5" width="17.42578125" customWidth="1"/>
    <col min="6" max="6" width="16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212</v>
      </c>
      <c r="D8" s="74">
        <v>438468.71</v>
      </c>
      <c r="E8" s="52"/>
      <c r="F8" s="74">
        <v>438468.71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438468.71</v>
      </c>
    </row>
    <row r="10" spans="1:6" ht="17.25" thickBot="1">
      <c r="A10" s="47">
        <v>42745</v>
      </c>
      <c r="B10" s="57" t="s">
        <v>213</v>
      </c>
      <c r="C10" s="54" t="s">
        <v>131</v>
      </c>
      <c r="D10" s="55"/>
      <c r="E10" s="27">
        <v>9074.52</v>
      </c>
      <c r="F10" s="58">
        <f>F9-E10</f>
        <v>429394.19</v>
      </c>
    </row>
    <row r="11" spans="1:6" ht="17.25" thickBot="1">
      <c r="A11" s="47">
        <v>42745</v>
      </c>
      <c r="B11" s="57" t="s">
        <v>214</v>
      </c>
      <c r="C11" s="54" t="s">
        <v>131</v>
      </c>
      <c r="D11" s="55"/>
      <c r="E11" s="27">
        <v>5002.33</v>
      </c>
      <c r="F11" s="58">
        <f t="shared" ref="F11:F20" si="0">F10-E11</f>
        <v>424391.86</v>
      </c>
    </row>
    <row r="12" spans="1:6" ht="17.25" thickBot="1">
      <c r="A12" s="47">
        <v>42745</v>
      </c>
      <c r="B12" s="57" t="s">
        <v>215</v>
      </c>
      <c r="C12" s="54" t="s">
        <v>223</v>
      </c>
      <c r="D12" s="55"/>
      <c r="E12" s="27">
        <v>41860.92</v>
      </c>
      <c r="F12" s="58">
        <f t="shared" si="0"/>
        <v>382530.94</v>
      </c>
    </row>
    <row r="13" spans="1:6" ht="17.25" thickBot="1">
      <c r="A13" s="47">
        <v>42746</v>
      </c>
      <c r="B13" s="57" t="s">
        <v>216</v>
      </c>
      <c r="C13" s="54" t="s">
        <v>11</v>
      </c>
      <c r="D13" s="55"/>
      <c r="E13" s="27">
        <v>5085</v>
      </c>
      <c r="F13" s="58">
        <f t="shared" si="0"/>
        <v>377445.94</v>
      </c>
    </row>
    <row r="14" spans="1:6" ht="17.25" thickBot="1">
      <c r="A14" s="47">
        <v>42747</v>
      </c>
      <c r="B14" s="57" t="s">
        <v>217</v>
      </c>
      <c r="C14" s="54" t="s">
        <v>224</v>
      </c>
      <c r="D14" s="55"/>
      <c r="E14" s="27">
        <v>10576.8</v>
      </c>
      <c r="F14" s="58">
        <f t="shared" si="0"/>
        <v>366869.14</v>
      </c>
    </row>
    <row r="15" spans="1:6" ht="17.25" thickBot="1">
      <c r="A15" s="47">
        <v>42748</v>
      </c>
      <c r="B15" s="57" t="s">
        <v>218</v>
      </c>
      <c r="C15" s="54" t="s">
        <v>225</v>
      </c>
      <c r="D15" s="55"/>
      <c r="E15" s="27">
        <v>10400</v>
      </c>
      <c r="F15" s="58">
        <f t="shared" si="0"/>
        <v>356469.14</v>
      </c>
    </row>
    <row r="16" spans="1:6" ht="17.25" thickBot="1">
      <c r="A16" s="47">
        <v>42751</v>
      </c>
      <c r="B16" s="57" t="s">
        <v>219</v>
      </c>
      <c r="C16" s="54" t="s">
        <v>226</v>
      </c>
      <c r="D16" s="55"/>
      <c r="E16" s="27">
        <v>5390</v>
      </c>
      <c r="F16" s="58">
        <f t="shared" si="0"/>
        <v>351079.14</v>
      </c>
    </row>
    <row r="17" spans="1:6" ht="17.25" thickBot="1">
      <c r="A17" s="47">
        <v>42745</v>
      </c>
      <c r="B17" s="57" t="s">
        <v>220</v>
      </c>
      <c r="C17" s="54" t="s">
        <v>227</v>
      </c>
      <c r="D17" s="55"/>
      <c r="E17" s="27">
        <v>29841</v>
      </c>
      <c r="F17" s="58">
        <f t="shared" si="0"/>
        <v>321238.14</v>
      </c>
    </row>
    <row r="18" spans="1:6" ht="17.25" thickBot="1">
      <c r="A18" s="47">
        <v>42754</v>
      </c>
      <c r="B18" s="57" t="s">
        <v>221</v>
      </c>
      <c r="C18" s="59" t="s">
        <v>228</v>
      </c>
      <c r="D18" s="60"/>
      <c r="E18" s="34">
        <v>8700</v>
      </c>
      <c r="F18" s="58">
        <f t="shared" si="0"/>
        <v>312538.14</v>
      </c>
    </row>
    <row r="19" spans="1:6" ht="17.25" thickBot="1">
      <c r="A19" s="71">
        <v>42766</v>
      </c>
      <c r="B19" s="57" t="s">
        <v>222</v>
      </c>
      <c r="C19" s="59" t="s">
        <v>229</v>
      </c>
      <c r="D19" s="60"/>
      <c r="E19" s="34">
        <v>15200</v>
      </c>
      <c r="F19" s="58">
        <f t="shared" si="0"/>
        <v>297338.14</v>
      </c>
    </row>
    <row r="20" spans="1:6" ht="17.25" thickBot="1">
      <c r="A20" s="79"/>
      <c r="B20" s="80"/>
      <c r="C20" s="81" t="s">
        <v>10</v>
      </c>
      <c r="D20" s="82"/>
      <c r="E20" s="83">
        <v>368.39</v>
      </c>
      <c r="F20" s="58">
        <f t="shared" si="0"/>
        <v>296969.75</v>
      </c>
    </row>
    <row r="21" spans="1:6" ht="30" customHeight="1" thickBot="1">
      <c r="A21" s="84"/>
      <c r="B21" s="85"/>
      <c r="C21" s="86" t="s">
        <v>30</v>
      </c>
      <c r="D21" s="87"/>
      <c r="E21" s="88">
        <f>E10+E11+E12+E13+E14+E15+E16+E17+E18+E19</f>
        <v>141130.57</v>
      </c>
      <c r="F21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A19" sqref="A1:G19"/>
    </sheetView>
  </sheetViews>
  <sheetFormatPr baseColWidth="10" defaultRowHeight="15"/>
  <cols>
    <col min="1" max="1" width="14" customWidth="1"/>
    <col min="2" max="2" width="13.42578125" customWidth="1"/>
    <col min="3" max="3" width="31.28515625" customWidth="1"/>
    <col min="4" max="4" width="16.5703125" customWidth="1"/>
    <col min="5" max="5" width="16.7109375" customWidth="1"/>
    <col min="6" max="6" width="17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31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73"/>
      <c r="C8" s="50" t="s">
        <v>238</v>
      </c>
      <c r="D8" s="74">
        <v>296969.75</v>
      </c>
      <c r="E8" s="52"/>
      <c r="F8" s="74">
        <v>296969.75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91">
        <v>42768</v>
      </c>
      <c r="B10" s="57" t="s">
        <v>230</v>
      </c>
      <c r="C10" s="54" t="s">
        <v>140</v>
      </c>
      <c r="D10" s="55"/>
      <c r="E10" s="27">
        <v>8245.98</v>
      </c>
      <c r="F10" s="58">
        <f>F8-E10</f>
        <v>288723.77</v>
      </c>
    </row>
    <row r="11" spans="1:6" ht="17.25" thickBot="1">
      <c r="A11" s="91">
        <v>42775</v>
      </c>
      <c r="B11" s="57" t="s">
        <v>231</v>
      </c>
      <c r="C11" s="54" t="s">
        <v>133</v>
      </c>
      <c r="D11" s="55"/>
      <c r="E11" s="27">
        <v>8266.0400000000009</v>
      </c>
      <c r="F11" s="58">
        <f t="shared" ref="F11:F17" si="0">F10-E11</f>
        <v>280457.73000000004</v>
      </c>
    </row>
    <row r="12" spans="1:6" ht="17.25" thickBot="1">
      <c r="A12" s="91">
        <v>42776</v>
      </c>
      <c r="B12" s="57" t="s">
        <v>232</v>
      </c>
      <c r="C12" s="54" t="s">
        <v>50</v>
      </c>
      <c r="D12" s="55"/>
      <c r="E12" s="27">
        <v>1412</v>
      </c>
      <c r="F12" s="58">
        <f t="shared" si="0"/>
        <v>279045.73000000004</v>
      </c>
    </row>
    <row r="13" spans="1:6" ht="17.25" thickBot="1">
      <c r="A13" s="91">
        <v>42776</v>
      </c>
      <c r="B13" s="57" t="s">
        <v>233</v>
      </c>
      <c r="C13" s="54" t="s">
        <v>50</v>
      </c>
      <c r="D13" s="55"/>
      <c r="E13" s="27">
        <v>6471</v>
      </c>
      <c r="F13" s="58">
        <f t="shared" si="0"/>
        <v>272574.73000000004</v>
      </c>
    </row>
    <row r="14" spans="1:6" ht="17.25" thickBot="1">
      <c r="A14" s="7">
        <v>42786</v>
      </c>
      <c r="B14" s="57" t="s">
        <v>234</v>
      </c>
      <c r="C14" s="54" t="s">
        <v>237</v>
      </c>
      <c r="D14" s="55"/>
      <c r="E14" s="27">
        <v>5200</v>
      </c>
      <c r="F14" s="58">
        <f t="shared" si="0"/>
        <v>267374.73000000004</v>
      </c>
    </row>
    <row r="15" spans="1:6" ht="17.25" thickBot="1">
      <c r="A15" s="7">
        <v>42788</v>
      </c>
      <c r="B15" s="57" t="s">
        <v>235</v>
      </c>
      <c r="C15" s="54" t="s">
        <v>133</v>
      </c>
      <c r="D15" s="55"/>
      <c r="E15" s="27">
        <v>3479.42</v>
      </c>
      <c r="F15" s="58">
        <f t="shared" si="0"/>
        <v>263895.31000000006</v>
      </c>
    </row>
    <row r="16" spans="1:6" ht="17.25" thickBot="1">
      <c r="A16" s="7">
        <v>42794</v>
      </c>
      <c r="B16" s="57" t="s">
        <v>236</v>
      </c>
      <c r="C16" s="54" t="s">
        <v>223</v>
      </c>
      <c r="D16" s="55"/>
      <c r="E16" s="27">
        <v>58448.59</v>
      </c>
      <c r="F16" s="58">
        <f t="shared" si="0"/>
        <v>205446.72000000006</v>
      </c>
    </row>
    <row r="17" spans="1:6" ht="17.25" thickBot="1">
      <c r="A17" s="79"/>
      <c r="B17" s="80"/>
      <c r="C17" s="81" t="s">
        <v>10</v>
      </c>
      <c r="D17" s="82"/>
      <c r="E17" s="83">
        <v>247.25</v>
      </c>
      <c r="F17" s="58">
        <f t="shared" si="0"/>
        <v>205199.47000000006</v>
      </c>
    </row>
    <row r="18" spans="1:6" ht="29.25" customHeight="1" thickBot="1">
      <c r="A18" s="84"/>
      <c r="B18" s="85"/>
      <c r="C18" s="86" t="s">
        <v>30</v>
      </c>
      <c r="D18" s="87"/>
      <c r="E18" s="88">
        <f>E10+E11+E12+E13+E14+E15+E16</f>
        <v>91523.03</v>
      </c>
      <c r="F18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workbookViewId="0">
      <selection activeCell="A25" sqref="A1:F25"/>
    </sheetView>
  </sheetViews>
  <sheetFormatPr baseColWidth="10" defaultRowHeight="15"/>
  <cols>
    <col min="1" max="1" width="15.42578125" customWidth="1"/>
    <col min="2" max="2" width="16" customWidth="1"/>
    <col min="3" max="3" width="31.28515625" customWidth="1"/>
    <col min="4" max="4" width="14.7109375" customWidth="1"/>
    <col min="5" max="5" width="13.7109375" customWidth="1"/>
    <col min="6" max="6" width="16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239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5</v>
      </c>
      <c r="D7" s="104"/>
      <c r="E7" s="104"/>
      <c r="F7" s="106"/>
    </row>
    <row r="8" spans="1:6" ht="15.75" thickBot="1">
      <c r="A8" s="72"/>
      <c r="B8" s="92"/>
      <c r="C8" s="50" t="s">
        <v>258</v>
      </c>
      <c r="D8" s="74">
        <v>205199.47</v>
      </c>
      <c r="E8" s="52"/>
      <c r="F8" s="74">
        <v>205199.47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42796</v>
      </c>
      <c r="B10" s="26" t="s">
        <v>240</v>
      </c>
      <c r="C10" s="54" t="s">
        <v>252</v>
      </c>
      <c r="D10" s="55"/>
      <c r="E10" s="27">
        <v>9600</v>
      </c>
      <c r="F10" s="58">
        <f>F8-E10</f>
        <v>195599.47</v>
      </c>
    </row>
    <row r="11" spans="1:6" ht="17.25" thickBot="1">
      <c r="A11" s="7">
        <v>42801</v>
      </c>
      <c r="B11" s="26" t="s">
        <v>241</v>
      </c>
      <c r="C11" s="54" t="s">
        <v>253</v>
      </c>
      <c r="D11" s="55"/>
      <c r="E11" s="27">
        <v>10700</v>
      </c>
      <c r="F11" s="58">
        <f>F10-E11</f>
        <v>184899.47</v>
      </c>
    </row>
    <row r="12" spans="1:6" ht="17.25" thickBot="1">
      <c r="A12" s="7">
        <v>42802</v>
      </c>
      <c r="B12" s="26" t="s">
        <v>242</v>
      </c>
      <c r="C12" s="54" t="s">
        <v>136</v>
      </c>
      <c r="D12" s="55"/>
      <c r="E12" s="27">
        <v>3815.65</v>
      </c>
      <c r="F12" s="58">
        <f t="shared" ref="F12:F22" si="0">F11-E12</f>
        <v>181083.82</v>
      </c>
    </row>
    <row r="13" spans="1:6" ht="17.25" thickBot="1">
      <c r="A13" s="7">
        <v>42802</v>
      </c>
      <c r="B13" s="26" t="s">
        <v>243</v>
      </c>
      <c r="C13" s="54" t="s">
        <v>254</v>
      </c>
      <c r="D13" s="55"/>
      <c r="E13" s="27">
        <v>11340</v>
      </c>
      <c r="F13" s="58">
        <f t="shared" si="0"/>
        <v>169743.82</v>
      </c>
    </row>
    <row r="14" spans="1:6" ht="17.25" thickBot="1">
      <c r="A14" s="7">
        <v>42803</v>
      </c>
      <c r="B14" s="26" t="s">
        <v>244</v>
      </c>
      <c r="C14" s="54" t="s">
        <v>255</v>
      </c>
      <c r="D14" s="55"/>
      <c r="E14" s="27">
        <v>26426.560000000001</v>
      </c>
      <c r="F14" s="58">
        <f t="shared" si="0"/>
        <v>143317.26</v>
      </c>
    </row>
    <row r="15" spans="1:6" ht="17.25" thickBot="1">
      <c r="A15" s="7">
        <v>42803</v>
      </c>
      <c r="B15" s="26" t="s">
        <v>245</v>
      </c>
      <c r="C15" s="54" t="s">
        <v>155</v>
      </c>
      <c r="D15" s="55"/>
      <c r="E15" s="27">
        <v>0</v>
      </c>
      <c r="F15" s="58">
        <f t="shared" si="0"/>
        <v>143317.26</v>
      </c>
    </row>
    <row r="16" spans="1:6" ht="17.25" thickBot="1">
      <c r="A16" s="7">
        <v>42804</v>
      </c>
      <c r="B16" s="26" t="s">
        <v>246</v>
      </c>
      <c r="C16" s="54" t="s">
        <v>207</v>
      </c>
      <c r="D16" s="55"/>
      <c r="E16" s="27">
        <v>4600</v>
      </c>
      <c r="F16" s="58">
        <f t="shared" si="0"/>
        <v>138717.26</v>
      </c>
    </row>
    <row r="17" spans="1:6" ht="17.25" thickBot="1">
      <c r="A17" s="7">
        <v>42808</v>
      </c>
      <c r="B17" s="26" t="s">
        <v>247</v>
      </c>
      <c r="C17" s="54" t="s">
        <v>94</v>
      </c>
      <c r="D17" s="55"/>
      <c r="E17" s="27">
        <v>9831.7999999999993</v>
      </c>
      <c r="F17" s="58">
        <f t="shared" si="0"/>
        <v>128885.46</v>
      </c>
    </row>
    <row r="18" spans="1:6" ht="17.25" thickBot="1">
      <c r="A18" s="7">
        <v>42814</v>
      </c>
      <c r="B18" s="26" t="s">
        <v>248</v>
      </c>
      <c r="C18" s="54" t="s">
        <v>256</v>
      </c>
      <c r="D18" s="55"/>
      <c r="E18" s="27">
        <v>17900</v>
      </c>
      <c r="F18" s="58">
        <f t="shared" si="0"/>
        <v>110985.46</v>
      </c>
    </row>
    <row r="19" spans="1:6" ht="17.25" thickBot="1">
      <c r="A19" s="7">
        <v>42815</v>
      </c>
      <c r="B19" s="26" t="s">
        <v>249</v>
      </c>
      <c r="C19" s="54" t="s">
        <v>257</v>
      </c>
      <c r="D19" s="55"/>
      <c r="E19" s="27">
        <v>19600</v>
      </c>
      <c r="F19" s="58">
        <f t="shared" si="0"/>
        <v>91385.46</v>
      </c>
    </row>
    <row r="20" spans="1:6" ht="17.25" thickBot="1">
      <c r="A20" s="7">
        <v>42817</v>
      </c>
      <c r="B20" s="26" t="s">
        <v>250</v>
      </c>
      <c r="C20" s="54" t="s">
        <v>252</v>
      </c>
      <c r="D20" s="55"/>
      <c r="E20" s="27">
        <v>23200</v>
      </c>
      <c r="F20" s="58">
        <f t="shared" si="0"/>
        <v>68185.460000000006</v>
      </c>
    </row>
    <row r="21" spans="1:6" ht="17.25" thickBot="1">
      <c r="A21" s="7">
        <v>42821</v>
      </c>
      <c r="B21" s="26" t="s">
        <v>251</v>
      </c>
      <c r="C21" s="54" t="s">
        <v>207</v>
      </c>
      <c r="D21" s="55"/>
      <c r="E21" s="27">
        <v>10400</v>
      </c>
      <c r="F21" s="58">
        <f t="shared" si="0"/>
        <v>57785.460000000006</v>
      </c>
    </row>
    <row r="22" spans="1:6" ht="17.25" thickBot="1">
      <c r="A22" s="79"/>
      <c r="B22" s="80"/>
      <c r="C22" s="81" t="s">
        <v>10</v>
      </c>
      <c r="D22" s="82"/>
      <c r="E22" s="83">
        <v>10541.59</v>
      </c>
      <c r="F22" s="58">
        <f t="shared" si="0"/>
        <v>47243.87000000001</v>
      </c>
    </row>
    <row r="23" spans="1:6" ht="27.75" customHeight="1" thickBot="1">
      <c r="A23" s="84"/>
      <c r="B23" s="85"/>
      <c r="C23" s="86" t="s">
        <v>30</v>
      </c>
      <c r="D23" s="87"/>
      <c r="E23" s="88">
        <f>E10+E11+E12+E13+E14+E15+E16+E17+E18+E19+E20+E21</f>
        <v>147414.01</v>
      </c>
      <c r="F23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workbookViewId="0">
      <selection activeCell="K11" sqref="K11"/>
    </sheetView>
  </sheetViews>
  <sheetFormatPr baseColWidth="10" defaultRowHeight="15"/>
  <cols>
    <col min="1" max="1" width="13" customWidth="1"/>
    <col min="2" max="2" width="18.140625" customWidth="1"/>
    <col min="3" max="3" width="31.5703125" customWidth="1"/>
    <col min="4" max="4" width="17.28515625" customWidth="1"/>
    <col min="5" max="5" width="13.140625" customWidth="1"/>
    <col min="6" max="6" width="19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78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271</v>
      </c>
      <c r="D7" s="104"/>
      <c r="E7" s="104"/>
      <c r="F7" s="106"/>
    </row>
    <row r="8" spans="1:6" ht="15.75" thickBot="1">
      <c r="A8" s="72"/>
      <c r="B8" s="92"/>
      <c r="C8" s="50" t="s">
        <v>259</v>
      </c>
      <c r="D8" s="74">
        <v>47243.87</v>
      </c>
      <c r="E8" s="52"/>
      <c r="F8" s="74">
        <v>47243.87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/>
    </row>
    <row r="10" spans="1:6" ht="17.25" thickBot="1">
      <c r="A10" s="7">
        <v>42830</v>
      </c>
      <c r="B10" s="26" t="s">
        <v>260</v>
      </c>
      <c r="C10" s="54" t="s">
        <v>261</v>
      </c>
      <c r="D10" s="55"/>
      <c r="E10" s="27">
        <v>1831.87</v>
      </c>
      <c r="F10" s="58">
        <f>F8-E10</f>
        <v>45412</v>
      </c>
    </row>
    <row r="11" spans="1:6" ht="17.25" thickBot="1">
      <c r="A11" s="7">
        <v>42830</v>
      </c>
      <c r="B11" s="26" t="s">
        <v>262</v>
      </c>
      <c r="C11" s="54" t="s">
        <v>261</v>
      </c>
      <c r="D11" s="55"/>
      <c r="E11" s="27">
        <v>1326.24</v>
      </c>
      <c r="F11" s="58">
        <f>F10-E11</f>
        <v>44085.760000000002</v>
      </c>
    </row>
    <row r="12" spans="1:6" ht="17.25" thickBot="1">
      <c r="A12" s="7">
        <v>42830</v>
      </c>
      <c r="B12" s="26" t="s">
        <v>263</v>
      </c>
      <c r="C12" s="54" t="s">
        <v>223</v>
      </c>
      <c r="D12" s="55"/>
      <c r="E12" s="27">
        <v>30233.759999999998</v>
      </c>
      <c r="F12" s="58">
        <f t="shared" ref="F12:F13" si="0">F11-E12</f>
        <v>13852.000000000004</v>
      </c>
    </row>
    <row r="13" spans="1:6" ht="17.25" thickBot="1">
      <c r="A13" s="7">
        <v>42853</v>
      </c>
      <c r="B13" s="26"/>
      <c r="C13" s="81" t="s">
        <v>10</v>
      </c>
      <c r="D13" s="55"/>
      <c r="E13" s="27">
        <v>225.09</v>
      </c>
      <c r="F13" s="58">
        <f t="shared" si="0"/>
        <v>13626.910000000003</v>
      </c>
    </row>
    <row r="14" spans="1:6" ht="17.25" thickBot="1">
      <c r="A14" s="7"/>
      <c r="B14" s="26"/>
      <c r="C14" s="54"/>
      <c r="D14" s="55"/>
      <c r="E14" s="27"/>
      <c r="F14" s="93"/>
    </row>
    <row r="15" spans="1:6" ht="17.25" thickBot="1">
      <c r="A15" s="79"/>
      <c r="B15" s="80"/>
      <c r="C15" s="81"/>
      <c r="D15" s="82"/>
      <c r="E15" s="83"/>
      <c r="F15" s="74"/>
    </row>
    <row r="16" spans="1:6" ht="17.25" thickBot="1">
      <c r="A16" s="84"/>
      <c r="B16" s="85"/>
      <c r="C16" s="86" t="s">
        <v>30</v>
      </c>
      <c r="D16" s="87"/>
      <c r="E16" s="88">
        <f>E10+E11+E12</f>
        <v>33391.869999999995</v>
      </c>
      <c r="F16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19" sqref="A1:F19"/>
    </sheetView>
  </sheetViews>
  <sheetFormatPr baseColWidth="10" defaultRowHeight="15"/>
  <cols>
    <col min="1" max="1" width="13.5703125" customWidth="1"/>
    <col min="2" max="2" width="16.140625" customWidth="1"/>
    <col min="3" max="3" width="31.5703125" customWidth="1"/>
    <col min="4" max="4" width="14.5703125" customWidth="1"/>
    <col min="5" max="5" width="13.140625" customWidth="1"/>
    <col min="6" max="6" width="19.570312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80</v>
      </c>
    </row>
    <row r="6" spans="1:6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267</v>
      </c>
      <c r="D8" s="74">
        <v>13626.91</v>
      </c>
      <c r="E8" s="52"/>
      <c r="F8" s="74">
        <f>D8</f>
        <v>13626.91</v>
      </c>
    </row>
    <row r="9" spans="1:6" ht="15.75" thickBot="1">
      <c r="A9" s="47">
        <v>42873</v>
      </c>
      <c r="B9" s="53"/>
      <c r="C9" s="54" t="s">
        <v>6</v>
      </c>
      <c r="D9" s="55">
        <v>167917.52</v>
      </c>
      <c r="E9" s="56"/>
      <c r="F9" s="51">
        <f>F8+D9</f>
        <v>181544.43</v>
      </c>
    </row>
    <row r="10" spans="1:6" ht="17.25" thickBot="1">
      <c r="A10" s="7">
        <v>42874</v>
      </c>
      <c r="B10" s="26" t="s">
        <v>264</v>
      </c>
      <c r="C10" s="54" t="s">
        <v>223</v>
      </c>
      <c r="D10" s="55"/>
      <c r="E10" s="27">
        <v>44980.42</v>
      </c>
      <c r="F10" s="58">
        <f>F9-E10</f>
        <v>136564.01</v>
      </c>
    </row>
    <row r="11" spans="1:6" ht="17.25" thickBot="1">
      <c r="A11" s="7">
        <v>42874</v>
      </c>
      <c r="B11" s="26" t="s">
        <v>265</v>
      </c>
      <c r="C11" s="54" t="s">
        <v>272</v>
      </c>
      <c r="D11" s="55"/>
      <c r="E11" s="27">
        <v>15000</v>
      </c>
      <c r="F11" s="58">
        <f t="shared" ref="F11:F14" si="0">F10-E11</f>
        <v>121564.01000000001</v>
      </c>
    </row>
    <row r="12" spans="1:6" ht="17.25" thickBot="1">
      <c r="A12" s="7">
        <v>42874</v>
      </c>
      <c r="B12" s="26" t="s">
        <v>266</v>
      </c>
      <c r="C12" s="54" t="s">
        <v>273</v>
      </c>
      <c r="D12" s="55"/>
      <c r="E12" s="27">
        <v>20550</v>
      </c>
      <c r="F12" s="58">
        <f t="shared" si="0"/>
        <v>101014.01000000001</v>
      </c>
    </row>
    <row r="13" spans="1:6" ht="17.25" thickBot="1">
      <c r="A13" s="7">
        <v>42878</v>
      </c>
      <c r="B13" s="26" t="s">
        <v>268</v>
      </c>
      <c r="C13" s="81" t="s">
        <v>269</v>
      </c>
      <c r="D13" s="55"/>
      <c r="E13" s="27">
        <v>12087.05</v>
      </c>
      <c r="F13" s="58">
        <f t="shared" si="0"/>
        <v>88926.96</v>
      </c>
    </row>
    <row r="14" spans="1:6" ht="17.25" thickBot="1">
      <c r="A14" s="7"/>
      <c r="B14" s="26"/>
      <c r="C14" s="81" t="s">
        <v>10</v>
      </c>
      <c r="D14" s="55"/>
      <c r="E14" s="27">
        <v>313.93</v>
      </c>
      <c r="F14" s="58">
        <f t="shared" si="0"/>
        <v>88613.030000000013</v>
      </c>
    </row>
    <row r="15" spans="1:6" ht="17.25" thickBot="1">
      <c r="A15" s="7"/>
      <c r="B15" s="26"/>
      <c r="C15" s="94"/>
      <c r="D15" s="55"/>
      <c r="E15" s="27"/>
      <c r="F15" s="95"/>
    </row>
    <row r="16" spans="1:6" ht="17.25" thickBot="1">
      <c r="A16" s="79"/>
      <c r="B16" s="80"/>
      <c r="C16" s="81"/>
      <c r="D16" s="82"/>
      <c r="E16" s="83"/>
      <c r="F16" s="74"/>
    </row>
    <row r="17" spans="1:8" ht="24" customHeight="1" thickBot="1">
      <c r="A17" s="84"/>
      <c r="B17" s="85"/>
      <c r="C17" s="96" t="s">
        <v>30</v>
      </c>
      <c r="D17" s="87"/>
      <c r="E17" s="88">
        <f>E10+E11+E12+E13</f>
        <v>92617.47</v>
      </c>
      <c r="F17" s="89"/>
    </row>
    <row r="19" spans="1:8">
      <c r="H19" t="s">
        <v>274</v>
      </c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workbookViewId="0">
      <selection activeCell="H16" sqref="H16"/>
    </sheetView>
  </sheetViews>
  <sheetFormatPr baseColWidth="10" defaultRowHeight="15"/>
  <cols>
    <col min="1" max="1" width="14.5703125" customWidth="1"/>
    <col min="2" max="2" width="16.28515625" customWidth="1"/>
    <col min="3" max="3" width="32.5703125" customWidth="1"/>
    <col min="4" max="4" width="14.5703125" customWidth="1"/>
    <col min="5" max="5" width="14" customWidth="1"/>
    <col min="6" max="6" width="14.7109375" customWidth="1"/>
  </cols>
  <sheetData>
    <row r="2" spans="1:6" ht="33">
      <c r="A2" s="2"/>
    </row>
    <row r="3" spans="1:6" ht="30">
      <c r="A3" s="3"/>
      <c r="C3" s="29" t="s">
        <v>7</v>
      </c>
    </row>
    <row r="4" spans="1:6">
      <c r="A4" s="3"/>
      <c r="C4" s="3" t="s">
        <v>8</v>
      </c>
    </row>
    <row r="5" spans="1:6" ht="19.5" thickBot="1">
      <c r="A5" s="3"/>
      <c r="C5" s="90" t="s">
        <v>142</v>
      </c>
    </row>
    <row r="6" spans="1:6" ht="15" customHeight="1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6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6" ht="15.75" thickBot="1">
      <c r="A8" s="72"/>
      <c r="B8" s="92"/>
      <c r="C8" s="50" t="s">
        <v>298</v>
      </c>
      <c r="D8" s="74">
        <v>363290.95</v>
      </c>
      <c r="E8" s="52"/>
      <c r="F8" s="74">
        <f>D8</f>
        <v>363290.95</v>
      </c>
    </row>
    <row r="9" spans="1:6" ht="15.75" thickBot="1">
      <c r="A9" s="47"/>
      <c r="B9" s="53"/>
      <c r="C9" s="54" t="s">
        <v>6</v>
      </c>
      <c r="D9" s="55">
        <v>0</v>
      </c>
      <c r="E9" s="56"/>
      <c r="F9" s="51">
        <f>F8+D9</f>
        <v>363290.95</v>
      </c>
    </row>
    <row r="10" spans="1:6" ht="17.25" thickBot="1">
      <c r="A10" s="7">
        <v>42920</v>
      </c>
      <c r="B10" s="26" t="s">
        <v>299</v>
      </c>
      <c r="C10" s="54" t="s">
        <v>306</v>
      </c>
      <c r="D10" s="55"/>
      <c r="E10" s="27">
        <v>14400</v>
      </c>
      <c r="F10" s="58">
        <f>F9-E10</f>
        <v>348890.95</v>
      </c>
    </row>
    <row r="11" spans="1:6" ht="17.25" thickBot="1">
      <c r="A11" s="7">
        <v>42922</v>
      </c>
      <c r="B11" s="26" t="s">
        <v>300</v>
      </c>
      <c r="C11" s="54" t="s">
        <v>153</v>
      </c>
      <c r="D11" s="55"/>
      <c r="E11" s="27">
        <v>5044.3599999999997</v>
      </c>
      <c r="F11" s="58">
        <f t="shared" ref="F11:F18" si="0">F10-E11</f>
        <v>343846.59</v>
      </c>
    </row>
    <row r="12" spans="1:6" ht="17.25" thickBot="1">
      <c r="A12" s="7">
        <v>42926</v>
      </c>
      <c r="B12" s="26" t="s">
        <v>301</v>
      </c>
      <c r="C12" s="54" t="s">
        <v>153</v>
      </c>
      <c r="D12" s="55"/>
      <c r="E12" s="27">
        <v>2777.77</v>
      </c>
      <c r="F12" s="58">
        <f t="shared" si="0"/>
        <v>341068.82</v>
      </c>
    </row>
    <row r="13" spans="1:6" ht="17.25" thickBot="1">
      <c r="A13" s="7">
        <v>42926</v>
      </c>
      <c r="B13" s="26" t="s">
        <v>302</v>
      </c>
      <c r="C13" s="97" t="s">
        <v>136</v>
      </c>
      <c r="D13" s="55"/>
      <c r="E13" s="27">
        <v>8322.99</v>
      </c>
      <c r="F13" s="58">
        <f t="shared" si="0"/>
        <v>332745.83</v>
      </c>
    </row>
    <row r="14" spans="1:6" ht="17.25" thickBot="1">
      <c r="A14" s="7">
        <v>42928</v>
      </c>
      <c r="B14" s="26" t="s">
        <v>303</v>
      </c>
      <c r="C14" s="97" t="s">
        <v>133</v>
      </c>
      <c r="D14" s="55"/>
      <c r="E14" s="27">
        <v>11817.45</v>
      </c>
      <c r="F14" s="58">
        <f t="shared" si="0"/>
        <v>320928.38</v>
      </c>
    </row>
    <row r="15" spans="1:6" ht="17.25" thickBot="1">
      <c r="A15" s="7">
        <v>42929</v>
      </c>
      <c r="B15" s="26" t="s">
        <v>304</v>
      </c>
      <c r="C15" s="97" t="s">
        <v>223</v>
      </c>
      <c r="D15" s="55"/>
      <c r="E15" s="27">
        <v>52293.67</v>
      </c>
      <c r="F15" s="58">
        <f t="shared" si="0"/>
        <v>268634.71000000002</v>
      </c>
    </row>
    <row r="16" spans="1:6" ht="17.25" thickBot="1">
      <c r="A16" s="7">
        <v>42935</v>
      </c>
      <c r="B16" s="26" t="s">
        <v>305</v>
      </c>
      <c r="C16" s="97" t="s">
        <v>307</v>
      </c>
      <c r="D16" s="55"/>
      <c r="E16" s="27">
        <v>13400</v>
      </c>
      <c r="F16" s="58">
        <f t="shared" si="0"/>
        <v>255234.71000000002</v>
      </c>
    </row>
    <row r="17" spans="1:6" ht="17.25" thickBot="1">
      <c r="A17" s="7"/>
      <c r="B17" s="26"/>
      <c r="C17" s="81" t="s">
        <v>10</v>
      </c>
      <c r="D17" s="55"/>
      <c r="E17" s="27">
        <v>355.39</v>
      </c>
      <c r="F17" s="58">
        <f t="shared" si="0"/>
        <v>254879.32</v>
      </c>
    </row>
    <row r="18" spans="1:6" ht="17.25" thickBot="1">
      <c r="A18" s="7"/>
      <c r="B18" s="26"/>
      <c r="C18" s="97"/>
      <c r="D18" s="55"/>
      <c r="E18" s="27"/>
      <c r="F18" s="58">
        <f t="shared" si="0"/>
        <v>254879.32</v>
      </c>
    </row>
    <row r="19" spans="1:6" ht="17.25" thickBot="1">
      <c r="A19" s="79"/>
      <c r="B19" s="80"/>
      <c r="C19" s="81"/>
      <c r="D19" s="82"/>
      <c r="E19" s="83"/>
      <c r="F19" s="74"/>
    </row>
    <row r="20" spans="1:6" ht="17.25" thickBot="1">
      <c r="A20" s="84"/>
      <c r="B20" s="85"/>
      <c r="C20" s="96" t="s">
        <v>30</v>
      </c>
      <c r="D20" s="87"/>
      <c r="E20" s="88">
        <f>E10+E11+E12+E13+E14+E15+E16</f>
        <v>108056.24</v>
      </c>
      <c r="F20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5"/>
  <sheetViews>
    <sheetView workbookViewId="0">
      <selection activeCell="K14" sqref="K14"/>
    </sheetView>
  </sheetViews>
  <sheetFormatPr baseColWidth="10" defaultRowHeight="15"/>
  <cols>
    <col min="1" max="1" width="12.85546875" customWidth="1"/>
    <col min="3" max="3" width="32.7109375" customWidth="1"/>
    <col min="4" max="4" width="14.85546875" customWidth="1"/>
    <col min="5" max="5" width="13.7109375" customWidth="1"/>
    <col min="6" max="6" width="16.140625" customWidth="1"/>
    <col min="9" max="9" width="0" hidden="1" customWidth="1"/>
  </cols>
  <sheetData>
    <row r="2" spans="1:8" ht="33">
      <c r="A2" s="2"/>
    </row>
    <row r="3" spans="1:8" ht="30">
      <c r="A3" s="3"/>
      <c r="C3" s="29" t="s">
        <v>7</v>
      </c>
    </row>
    <row r="4" spans="1:8">
      <c r="A4" s="3"/>
      <c r="C4" s="3" t="s">
        <v>8</v>
      </c>
    </row>
    <row r="5" spans="1:8" ht="19.5" thickBot="1">
      <c r="A5" s="3"/>
      <c r="C5" s="90" t="s">
        <v>141</v>
      </c>
    </row>
    <row r="6" spans="1:8">
      <c r="A6" s="75"/>
      <c r="B6" s="76"/>
      <c r="C6" s="76"/>
      <c r="D6" s="103" t="s">
        <v>0</v>
      </c>
      <c r="E6" s="103" t="s">
        <v>1</v>
      </c>
      <c r="F6" s="105" t="s">
        <v>2</v>
      </c>
    </row>
    <row r="7" spans="1:8" ht="15.75" thickBot="1">
      <c r="A7" s="77" t="s">
        <v>3</v>
      </c>
      <c r="B7" s="78" t="s">
        <v>4</v>
      </c>
      <c r="C7" s="78" t="s">
        <v>270</v>
      </c>
      <c r="D7" s="104"/>
      <c r="E7" s="104"/>
      <c r="F7" s="106"/>
    </row>
    <row r="8" spans="1:8" ht="15.75" thickBot="1">
      <c r="A8" s="72"/>
      <c r="B8" s="92"/>
      <c r="C8" s="50" t="s">
        <v>296</v>
      </c>
      <c r="D8" s="74">
        <v>88613.03</v>
      </c>
      <c r="E8" s="52"/>
      <c r="F8" s="74">
        <f>D8</f>
        <v>88613.03</v>
      </c>
    </row>
    <row r="9" spans="1:8" ht="15.75" thickBot="1">
      <c r="A9" s="47"/>
      <c r="B9" s="53"/>
      <c r="C9" s="54" t="s">
        <v>6</v>
      </c>
      <c r="D9" s="55">
        <v>432920.76</v>
      </c>
      <c r="E9" s="56"/>
      <c r="F9" s="51">
        <f>F8+D9</f>
        <v>521533.79000000004</v>
      </c>
    </row>
    <row r="10" spans="1:8" ht="17.25" thickBot="1">
      <c r="A10" s="7">
        <v>42887</v>
      </c>
      <c r="B10" s="26" t="s">
        <v>275</v>
      </c>
      <c r="C10" s="54" t="s">
        <v>287</v>
      </c>
      <c r="D10" s="55"/>
      <c r="E10" s="27">
        <v>10355.379999999999</v>
      </c>
      <c r="F10" s="58">
        <f>F9-E10</f>
        <v>511178.41000000003</v>
      </c>
    </row>
    <row r="11" spans="1:8" ht="17.25" thickBot="1">
      <c r="A11" s="7">
        <v>42887</v>
      </c>
      <c r="B11" s="26" t="s">
        <v>276</v>
      </c>
      <c r="C11" s="54" t="s">
        <v>288</v>
      </c>
      <c r="D11" s="55"/>
      <c r="E11" s="27">
        <v>25770.2</v>
      </c>
      <c r="F11" s="58">
        <f t="shared" ref="F11:F21" si="0">F10-E11</f>
        <v>485408.21</v>
      </c>
      <c r="H11" s="98"/>
    </row>
    <row r="12" spans="1:8" ht="17.25" thickBot="1">
      <c r="A12" s="7">
        <v>42887</v>
      </c>
      <c r="B12" s="26" t="s">
        <v>277</v>
      </c>
      <c r="C12" s="54" t="s">
        <v>289</v>
      </c>
      <c r="D12" s="55"/>
      <c r="E12" s="27">
        <v>33439.629999999997</v>
      </c>
      <c r="F12" s="58">
        <f t="shared" si="0"/>
        <v>451968.58</v>
      </c>
    </row>
    <row r="13" spans="1:8" ht="17.25" thickBot="1">
      <c r="A13" s="7">
        <v>42891</v>
      </c>
      <c r="B13" s="26" t="s">
        <v>278</v>
      </c>
      <c r="C13" s="97" t="s">
        <v>252</v>
      </c>
      <c r="D13" s="55"/>
      <c r="E13" s="27">
        <v>10000</v>
      </c>
      <c r="F13" s="58">
        <f t="shared" si="0"/>
        <v>441968.58</v>
      </c>
    </row>
    <row r="14" spans="1:8" ht="17.25" thickBot="1">
      <c r="A14" s="7">
        <v>42892</v>
      </c>
      <c r="B14" s="26" t="s">
        <v>279</v>
      </c>
      <c r="C14" s="97" t="s">
        <v>290</v>
      </c>
      <c r="D14" s="55"/>
      <c r="E14" s="27">
        <v>6860</v>
      </c>
      <c r="F14" s="58">
        <f t="shared" si="0"/>
        <v>435108.58</v>
      </c>
    </row>
    <row r="15" spans="1:8" ht="17.25" thickBot="1">
      <c r="A15" s="7">
        <v>42898</v>
      </c>
      <c r="B15" s="26" t="s">
        <v>280</v>
      </c>
      <c r="C15" s="97" t="s">
        <v>291</v>
      </c>
      <c r="D15" s="55"/>
      <c r="E15" s="27">
        <v>18900</v>
      </c>
      <c r="F15" s="58">
        <f t="shared" si="0"/>
        <v>416208.58</v>
      </c>
    </row>
    <row r="16" spans="1:8" ht="17.25" thickBot="1">
      <c r="A16" s="7">
        <v>42898</v>
      </c>
      <c r="B16" s="26" t="s">
        <v>281</v>
      </c>
      <c r="C16" s="97" t="s">
        <v>292</v>
      </c>
      <c r="D16" s="55"/>
      <c r="E16" s="27">
        <v>6000</v>
      </c>
      <c r="F16" s="58">
        <f t="shared" si="0"/>
        <v>410208.58</v>
      </c>
    </row>
    <row r="17" spans="1:9" ht="17.25" thickBot="1">
      <c r="A17" s="7">
        <v>42898</v>
      </c>
      <c r="B17" s="26" t="s">
        <v>282</v>
      </c>
      <c r="C17" s="97" t="s">
        <v>293</v>
      </c>
      <c r="D17" s="55"/>
      <c r="E17" s="27">
        <v>6000</v>
      </c>
      <c r="F17" s="58">
        <f t="shared" si="0"/>
        <v>404208.58</v>
      </c>
    </row>
    <row r="18" spans="1:9" ht="17.25" thickBot="1">
      <c r="A18" s="7">
        <v>42900</v>
      </c>
      <c r="B18" s="26" t="s">
        <v>283</v>
      </c>
      <c r="C18" s="97" t="s">
        <v>288</v>
      </c>
      <c r="D18" s="55"/>
      <c r="E18" s="27">
        <v>4472.7</v>
      </c>
      <c r="F18" s="58">
        <f t="shared" si="0"/>
        <v>399735.88</v>
      </c>
    </row>
    <row r="19" spans="1:9" ht="17.25" thickBot="1">
      <c r="A19" s="7">
        <v>42905</v>
      </c>
      <c r="B19" s="26" t="s">
        <v>284</v>
      </c>
      <c r="C19" s="97" t="s">
        <v>192</v>
      </c>
      <c r="D19" s="55"/>
      <c r="E19" s="27">
        <v>17851.45</v>
      </c>
      <c r="F19" s="58">
        <f t="shared" si="0"/>
        <v>381884.43</v>
      </c>
    </row>
    <row r="20" spans="1:9" ht="17.25" thickBot="1">
      <c r="A20" s="7">
        <v>42908</v>
      </c>
      <c r="B20" s="26" t="s">
        <v>285</v>
      </c>
      <c r="C20" s="97" t="s">
        <v>294</v>
      </c>
      <c r="D20" s="55"/>
      <c r="E20" s="27">
        <v>12000</v>
      </c>
      <c r="F20" s="58">
        <f t="shared" si="0"/>
        <v>369884.43</v>
      </c>
    </row>
    <row r="21" spans="1:9" ht="17.25" thickBot="1">
      <c r="A21" s="7">
        <v>42914</v>
      </c>
      <c r="B21" s="26" t="s">
        <v>286</v>
      </c>
      <c r="C21" s="81" t="s">
        <v>295</v>
      </c>
      <c r="D21" s="55"/>
      <c r="E21" s="27">
        <v>6200</v>
      </c>
      <c r="F21" s="58">
        <f t="shared" si="0"/>
        <v>363684.43</v>
      </c>
    </row>
    <row r="22" spans="1:9" ht="17.25" thickBot="1">
      <c r="A22" s="7"/>
      <c r="B22" s="26"/>
      <c r="C22" s="81" t="s">
        <v>10</v>
      </c>
      <c r="D22" s="55"/>
      <c r="E22" s="27">
        <v>393.48</v>
      </c>
      <c r="F22" s="58">
        <f t="shared" ref="F22" si="1">F21-E22</f>
        <v>363290.95</v>
      </c>
    </row>
    <row r="23" spans="1:9" ht="17.25" thickBot="1">
      <c r="A23" s="7"/>
      <c r="B23" s="26"/>
      <c r="C23" s="94"/>
      <c r="D23" s="55"/>
      <c r="E23" s="27"/>
      <c r="F23" s="95"/>
    </row>
    <row r="24" spans="1:9" ht="17.25" thickBot="1">
      <c r="A24" s="79"/>
      <c r="B24" s="80"/>
      <c r="C24" s="81"/>
      <c r="D24" s="82"/>
      <c r="E24" s="83"/>
      <c r="F24" s="74"/>
      <c r="I24" t="s">
        <v>297</v>
      </c>
    </row>
    <row r="25" spans="1:9" ht="17.25" thickBot="1">
      <c r="A25" s="84"/>
      <c r="B25" s="85"/>
      <c r="C25" s="96" t="s">
        <v>30</v>
      </c>
      <c r="D25" s="87"/>
      <c r="E25" s="88">
        <f>E10+E11+E12+E13+E14+E15+E16+E17+E18+E19+E20+E21</f>
        <v>157849.35999999999</v>
      </c>
      <c r="F25" s="8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NOVIEMBRE</vt:lpstr>
      <vt:lpstr>ENERO-17</vt:lpstr>
      <vt:lpstr>FEBRERO-17</vt:lpstr>
      <vt:lpstr>MARZO-17</vt:lpstr>
      <vt:lpstr>ABRIL -17</vt:lpstr>
      <vt:lpstr>MAYO-17</vt:lpstr>
      <vt:lpstr>JULIO-17</vt:lpstr>
      <vt:lpstr>JUNIO-17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2017-08-01T13:55:06Z</cp:lastPrinted>
  <dcterms:created xsi:type="dcterms:W3CDTF">2013-12-30T14:55:10Z</dcterms:created>
  <dcterms:modified xsi:type="dcterms:W3CDTF">2017-08-04T17:19:08Z</dcterms:modified>
</cp:coreProperties>
</file>